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7\1 výzva\"/>
    </mc:Choice>
  </mc:AlternateContent>
  <xr:revisionPtr revIDLastSave="0" documentId="13_ncr:1_{20B891D6-3D54-4610-94FC-A028ABB5EFEC}" xr6:coauthVersionLast="47" xr6:coauthVersionMax="47" xr10:uidLastSave="{00000000-0000-0000-0000-000000000000}"/>
  <bookViews>
    <workbookView xWindow="3000" yWindow="750" windowWidth="25590" windowHeight="1588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D24" i="4"/>
  <c r="C12" i="4"/>
  <c r="P8" i="1"/>
  <c r="Q11" i="1" s="1"/>
  <c r="B2" i="4"/>
  <c r="S8" i="1" l="1"/>
  <c r="R11" i="1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<sst xmlns="http://schemas.openxmlformats.org/spreadsheetml/2006/main" count="71" uniqueCount="64">
  <si>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</si>
  <si>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</si>
  <si>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</si>
  <si>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</si>
  <si>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</si>
  <si>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</si>
  <si>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</si>
  <si>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</si>
  <si>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</si>
  <si>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</si>
  <si>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</si>
  <si>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</si>
  <si>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</si>
  <si>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</si>
  <si>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</si>
  <si>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</si>
  <si>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</si>
  <si>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</si>
  <si>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</si>
  <si>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</si>
  <si>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</si>
  <si>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</si>
  <si>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</si>
  <si>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</si>
  <si>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</si>
  <si>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</si>
  <si>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</si>
  <si>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</si>
  <si>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</si>
  <si>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</si>
  <si>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</si>
  <si>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</si>
  <si>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</si>
  <si>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</si>
  <si>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</si>
  <si>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</si>
  <si>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</si>
  <si>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</si>
  <si>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</si>
  <si>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</si>
  <si>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</si>
  <si>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</si>
  <si>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</si>
  <si>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</si>
  <si>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</si>
  <si>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</si>
  <si>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</si>
  <si>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</si>
  <si>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</si>
  <si>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</si>
  <si>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</si>
  <si>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</si>
  <si>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</si>
  <si>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</si>
  <si>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</si>
  <si>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</si>
  <si>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NE</t>
  </si>
  <si>
    <t>Pokud financováno z projektových prostředků, pak ŘEŠITEL uvede: NÁZEV A ČÍSLO DOTAČNÍHO PROJEKTU</t>
  </si>
  <si>
    <t>Tiskárny, kopírky, multifunkce II. 017 - 2025</t>
  </si>
  <si>
    <t>Bc. Václav Křepel,
Tel.: 725 816 890,
608 155 552</t>
  </si>
  <si>
    <t>Sedláčkova 15,
301 00 Plzeň,
Fakulta filozofická - Katedra antropologie,
místnost SP 307</t>
  </si>
  <si>
    <t>Záruka 3 roky.
Dodání do určené místnosti.</t>
  </si>
  <si>
    <r>
      <rPr>
        <sz val="11"/>
        <rFont val="Calibri"/>
        <family val="2"/>
        <charset val="238"/>
        <scheme val="minor"/>
      </rPr>
      <t>Barevná tiská</t>
    </r>
    <r>
      <rPr>
        <sz val="11"/>
        <color theme="1"/>
        <rFont val="Calibri"/>
        <family val="2"/>
        <charset val="238"/>
        <scheme val="minor"/>
      </rPr>
      <t>rna formátu A4</t>
    </r>
  </si>
  <si>
    <t xml:space="preserve">Barevné, laserové, zařízení formátu A4
Rychlost tisku: min. 35 stran A4/minutu.
Rozlišení tisku min. 1200x1200 dpi.
1x zásobník na min. 550 listů, boční podavač na min. 100 listů.
Zařízení tiskne na papír o gramáži min. 200 g/m2.
Paměť minimálně 1 GB RAM rozšiřitelná až na 2 GB.
Duplexní jednotka a síťový tisk.
Automatický podavač dokumentů.
Rozhraní USB 2.0, 10/100/1000 Base TX, USB host (2), SD-Card slot.
Výstupní kapacita minimálně 250 listů A4.
Operační systémy (Windows 10, Windows 11).
Válcová a servisní jednotka minimálně na 200 000 stran A4.
Součástí dodávky startovací toner s min. kapacitou 3 500 kopií černý, min. 2 500 kopií barevný.
Plnohodnotný toner součástí dodávky (100% kapacity) - min. 7 000 kopií černý, 5 000 kopií barevný.
Kompatibilita s tikovými terminály ZČU.
Doporučený objem tisku za měsíc:  3 000 stran.
Záruka 3 roky.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</si>
</sst>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46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9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1" fillId="0" borderId="0" xfId="0" applyNumberFormat="1" applyFont="1" applyAlignment="1" applyProtection="1">
      <alignment vertical="top" wrapText="1"/>
    </xf>
    <xf numFmtId="0" fontId="3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2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9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9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9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5" fillId="6" borderId="3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5" fillId="0" borderId="0" xfId="0" applyFont="1" applyAlignment="1" applyProtection="1">
      <alignment horizontal="left" vertical="top" wrapText="1"/>
    </xf>
    <xf numFmtId="0" fontId="10" fillId="0" borderId="0" xfId="2" applyAlignment="1" applyProtection="1">
      <alignment horizontal="left"/>
    </xf>
    <xf numFmtId="0" fontId="11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37" xfId="0" applyNumberFormat="1" applyFont="1" applyBorder="1" applyAlignment="1" applyProtection="1">
      <alignment horizontal="center" vertical="center"/>
    </xf>
    <xf numFmtId="164" fontId="11" fillId="0" borderId="6" xfId="0" applyNumberFormat="1" applyFont="1" applyBorder="1" applyAlignment="1" applyProtection="1">
      <alignment horizontal="center" vertical="center"/>
    </xf>
    <xf numFmtId="164" fontId="11" fillId="0" borderId="38" xfId="0" applyNumberFormat="1" applyFont="1" applyBorder="1" applyAlignment="1" applyProtection="1">
      <alignment horizontal="center" vertical="center"/>
    </xf>
    <xf numFmtId="0" fontId="10" fillId="0" borderId="0" xfId="2" applyProtection="1"/>
    <xf numFmtId="0" fontId="10" fillId="0" borderId="0" xfId="2" applyAlignment="1" applyProtection="1">
      <alignment vertical="center" wrapText="1"/>
    </xf>
    <xf numFmtId="49" fontId="10" fillId="0" borderId="0" xfId="2" applyNumberFormat="1" applyAlignment="1" applyProtection="1">
      <alignment vertical="center" wrapText="1"/>
    </xf>
    <xf numFmtId="0" fontId="21" fillId="0" borderId="0" xfId="2" applyFont="1" applyAlignment="1" applyProtection="1">
      <alignment vertical="center"/>
    </xf>
    <xf numFmtId="0" fontId="15" fillId="0" borderId="0" xfId="2" applyFont="1" applyAlignment="1" applyProtection="1">
      <alignment horizontal="left" vertical="center" wrapText="1"/>
    </xf>
    <xf numFmtId="0" fontId="22" fillId="0" borderId="0" xfId="2" applyFont="1" applyAlignment="1" applyProtection="1">
      <alignment horizontal="left" vertical="center" wrapText="1"/>
    </xf>
    <xf numFmtId="0" fontId="22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5" borderId="4" xfId="0" applyFont="1" applyFill="1" applyBorder="1" applyAlignment="1" applyProtection="1">
      <alignment horizontal="left" vertical="center" wrapText="1" indent="1"/>
      <protection locked="0"/>
    </xf>
    <xf numFmtId="0" fontId="32" fillId="5" borderId="4" xfId="0" applyFont="1" applyFill="1" applyBorder="1" applyAlignment="1" applyProtection="1">
      <alignment horizontal="center" vertical="center" wrapText="1"/>
      <protection locked="0"/>
    </xf>
    <xf numFmtId="164" fontId="17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2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12" fillId="4" borderId="0" xfId="0" applyFont="1" applyFill="1" applyAlignment="1" applyProtection="1">
      <alignment horizontal="left"/>
    </xf>
    <xf numFmtId="0" fontId="12" fillId="0" borderId="0" xfId="0" applyFont="1" applyProtection="1"/>
    <xf numFmtId="0" fontId="0" fillId="7" borderId="1" xfId="0" applyFill="1" applyBorder="1" applyProtection="1"/>
    <xf numFmtId="0" fontId="12" fillId="0" borderId="0" xfId="0" applyFont="1" applyAlignment="1" applyProtection="1">
      <alignment horizontal="center"/>
    </xf>
    <xf numFmtId="0" fontId="12" fillId="8" borderId="1" xfId="0" applyFont="1" applyFill="1" applyBorder="1" applyProtection="1"/>
    <xf numFmtId="0" fontId="0" fillId="9" borderId="1" xfId="0" applyFill="1" applyBorder="1" applyProtection="1"/>
    <xf numFmtId="0" fontId="8" fillId="10" borderId="8" xfId="0" applyFont="1" applyFill="1" applyBorder="1" applyAlignment="1" applyProtection="1">
      <alignment vertical="center" wrapText="1" shrinkToFit="1"/>
    </xf>
    <xf numFmtId="4" fontId="26" fillId="12" borderId="9" xfId="0" applyNumberFormat="1" applyFont="1" applyFill="1" applyBorder="1" applyAlignment="1" applyProtection="1">
      <alignment horizontal="center" vertical="center"/>
    </xf>
    <xf numFmtId="0" fontId="27" fillId="10" borderId="10" xfId="0" applyFont="1" applyFill="1" applyBorder="1" applyAlignment="1" applyProtection="1">
      <alignment horizontal="center" vertical="center"/>
    </xf>
    <xf numFmtId="0" fontId="27" fillId="10" borderId="11" xfId="0" applyFont="1" applyFill="1" applyBorder="1" applyAlignment="1" applyProtection="1">
      <alignment horizontal="center" vertical="center"/>
    </xf>
    <xf numFmtId="0" fontId="27" fillId="10" borderId="12" xfId="0" applyFont="1" applyFill="1" applyBorder="1" applyAlignment="1" applyProtection="1">
      <alignment horizontal="center" vertical="center"/>
    </xf>
    <xf numFmtId="4" fontId="26" fillId="9" borderId="13" xfId="0" applyNumberFormat="1" applyFont="1" applyFill="1" applyBorder="1" applyAlignment="1" applyProtection="1">
      <alignment horizontal="center" vertical="center"/>
    </xf>
    <xf numFmtId="4" fontId="26" fillId="9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textRotation="90" wrapText="1"/>
    </xf>
    <xf numFmtId="0" fontId="15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2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8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2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2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L7" zoomScaleNormal="100" workbookViewId="0">
      <selection activeCell="R8" sqref="R8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38.7109375" style="20" customWidth="1"/>
    <col min="4" max="4" width="10.5703125" style="87" customWidth="1"/>
    <col min="5" max="5" width="9.7109375" style="19" customWidth="1"/>
    <col min="6" max="6" width="108.85546875" style="20" customWidth="1"/>
    <col min="7" max="7" width="30.28515625" style="21" customWidth="1"/>
    <col min="8" max="8" width="27.28515625" style="21" customWidth="1"/>
    <col min="9" max="9" width="23.5703125" style="20" bestFit="1" customWidth="1"/>
    <col min="10" max="10" width="19.28515625" style="20" bestFit="1" customWidth="1"/>
    <col min="11" max="11" width="31.85546875" style="16" hidden="1" customWidth="1"/>
    <col min="12" max="12" width="32" style="16" customWidth="1"/>
    <col min="13" max="13" width="24.28515625" style="16" customWidth="1"/>
    <col min="14" max="14" width="35.28515625" style="20" customWidth="1"/>
    <col min="15" max="15" width="28.140625" style="21" customWidth="1"/>
    <col min="16" max="16" width="19.28515625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1.57031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58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57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316.5" customHeight="1" thickTop="1" thickBot="1" x14ac:dyDescent="0.3">
      <c r="A8" s="46"/>
      <c r="B8" s="47">
        <v>1</v>
      </c>
      <c r="C8" s="48" t="s">
        <v>62</v>
      </c>
      <c r="D8" s="49">
        <v>1</v>
      </c>
      <c r="E8" s="50" t="s">
        <v>54</v>
      </c>
      <c r="F8" s="51" t="s">
        <v>63</v>
      </c>
      <c r="G8" s="88"/>
      <c r="H8" s="89"/>
      <c r="I8" s="52" t="s">
        <v>51</v>
      </c>
      <c r="J8" s="53" t="s">
        <v>56</v>
      </c>
      <c r="K8" s="54"/>
      <c r="L8" s="55" t="s">
        <v>61</v>
      </c>
      <c r="M8" s="55" t="s">
        <v>59</v>
      </c>
      <c r="N8" s="56" t="s">
        <v>60</v>
      </c>
      <c r="O8" s="57" t="s">
        <v>55</v>
      </c>
      <c r="P8" s="58">
        <f>D8*Q8</f>
        <v>20300</v>
      </c>
      <c r="Q8" s="59">
        <v>20300</v>
      </c>
      <c r="R8" s="90"/>
      <c r="S8" s="60">
        <f>D8*R8</f>
        <v>0</v>
      </c>
      <c r="T8" s="61" t="str">
        <f>IF(ISNUMBER(R8), IF(R8&gt;Q8,"NEVYHOVUJE","VYHOVUJE")," ")</f>
        <v xml:space="preserve"> </v>
      </c>
      <c r="U8" s="50"/>
      <c r="V8" s="50" t="s">
        <v>13</v>
      </c>
    </row>
    <row r="9" spans="1:22" ht="16.5" thickTop="1" thickBot="1" x14ac:dyDescent="0.3">
      <c r="C9" s="16"/>
      <c r="D9" s="16"/>
      <c r="E9" s="16"/>
      <c r="F9" s="16"/>
      <c r="G9" s="62"/>
      <c r="H9" s="16"/>
      <c r="I9" s="16"/>
      <c r="J9" s="16"/>
      <c r="N9" s="16"/>
      <c r="O9" s="16"/>
      <c r="P9" s="63"/>
      <c r="S9" s="64"/>
    </row>
    <row r="10" spans="1:22" ht="60.75" customHeight="1" thickTop="1" thickBot="1" x14ac:dyDescent="0.3">
      <c r="B10" s="65" t="s">
        <v>10</v>
      </c>
      <c r="C10" s="65"/>
      <c r="D10" s="65"/>
      <c r="E10" s="65"/>
      <c r="F10" s="65"/>
      <c r="G10" s="65"/>
      <c r="H10" s="65"/>
      <c r="I10" s="65"/>
      <c r="J10" s="66"/>
      <c r="K10" s="66"/>
      <c r="L10" s="32"/>
      <c r="M10" s="32"/>
      <c r="N10" s="32"/>
      <c r="O10" s="63"/>
      <c r="P10" s="63"/>
      <c r="Q10" s="67" t="s">
        <v>11</v>
      </c>
      <c r="R10" s="68" t="s">
        <v>12</v>
      </c>
      <c r="S10" s="69"/>
      <c r="T10" s="70"/>
      <c r="V10" s="71"/>
    </row>
    <row r="11" spans="1:22" ht="33" customHeight="1" thickTop="1" thickBot="1" x14ac:dyDescent="0.3">
      <c r="B11" s="72" t="s">
        <v>14</v>
      </c>
      <c r="C11" s="72"/>
      <c r="D11" s="72"/>
      <c r="E11" s="72"/>
      <c r="F11" s="72"/>
      <c r="G11" s="72"/>
      <c r="H11" s="73"/>
      <c r="I11" s="73"/>
      <c r="J11" s="73"/>
      <c r="L11" s="74"/>
      <c r="M11" s="74"/>
      <c r="N11" s="74"/>
      <c r="O11" s="75"/>
      <c r="P11" s="75"/>
      <c r="Q11" s="76">
        <f>SUM(P8:P8)</f>
        <v>20300</v>
      </c>
      <c r="R11" s="77">
        <f>SUM(S8:S8)</f>
        <v>0</v>
      </c>
      <c r="S11" s="78"/>
      <c r="T11" s="79"/>
    </row>
    <row r="12" spans="1:22" ht="18.600000000000001" customHeight="1" thickTop="1" x14ac:dyDescent="0.25">
      <c r="B12" s="80"/>
      <c r="C12" s="81"/>
      <c r="D12" s="82"/>
      <c r="E12" s="81"/>
      <c r="F12" s="81"/>
      <c r="G12" s="83"/>
      <c r="H12" s="83"/>
      <c r="I12" s="83"/>
      <c r="J12" s="83"/>
      <c r="N12" s="16"/>
    </row>
    <row r="13" spans="1:22" ht="18.600000000000001" customHeight="1" x14ac:dyDescent="0.25">
      <c r="B13" s="84" t="s">
        <v>53</v>
      </c>
      <c r="C13" s="85"/>
      <c r="D13" s="85"/>
      <c r="E13" s="85"/>
      <c r="F13" s="85"/>
      <c r="G13" s="85"/>
      <c r="H13" s="85"/>
      <c r="I13" s="85"/>
      <c r="J13" s="16"/>
      <c r="N13" s="16"/>
    </row>
    <row r="14" spans="1:22" ht="18.600000000000001" customHeight="1" x14ac:dyDescent="0.25">
      <c r="B14" s="86"/>
      <c r="C14" s="86"/>
      <c r="D14" s="86"/>
      <c r="E14" s="86"/>
      <c r="F14" s="86"/>
      <c r="I14" s="16"/>
      <c r="J14" s="16"/>
      <c r="N14" s="16"/>
    </row>
    <row r="15" spans="1:22" ht="18.600000000000001" customHeight="1" x14ac:dyDescent="0.25">
      <c r="C15" s="16"/>
      <c r="E15" s="16"/>
      <c r="F15" s="16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</sheetData>
  <sheetProtection algorithmName="SHA-512" hashValue="B3D+fofjwvYf/HVLKag3PIAuysA+l02TxFXkGGsHwuq0oaiho5879zt6mUtnZ17rDmJKM+Fue04aHnXWOdrRGg==" saltValue="8OLJVDq3I0sNhaBo3lxtu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I14" sqref="I14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91" t="s">
        <v>37</v>
      </c>
      <c r="C1" s="91"/>
      <c r="D1" s="92"/>
    </row>
    <row r="2" spans="2:13" x14ac:dyDescent="0.25">
      <c r="B2" s="93" t="str">
        <f>'Nabídková cena'!B2:D2</f>
        <v>Tiskárny, kopírky, multifunkce II. 017 - 2025</v>
      </c>
      <c r="C2" s="93"/>
    </row>
    <row r="3" spans="2:13" x14ac:dyDescent="0.25">
      <c r="B3" s="94"/>
      <c r="C3" s="94"/>
    </row>
    <row r="4" spans="2:13" x14ac:dyDescent="0.25">
      <c r="B4" s="95"/>
      <c r="C4" s="34" t="s">
        <v>1</v>
      </c>
      <c r="D4" s="96"/>
      <c r="E4" s="96"/>
    </row>
    <row r="5" spans="2:13" x14ac:dyDescent="0.25">
      <c r="B5" s="97"/>
      <c r="C5" s="29" t="s">
        <v>0</v>
      </c>
    </row>
    <row r="6" spans="2:13" x14ac:dyDescent="0.25">
      <c r="B6" s="98"/>
      <c r="C6" s="29" t="s">
        <v>0</v>
      </c>
      <c r="D6" s="96"/>
      <c r="E6" s="96"/>
    </row>
    <row r="8" spans="2:13" ht="15.75" thickBot="1" x14ac:dyDescent="0.3"/>
    <row r="9" spans="2:13" ht="45.75" thickBot="1" x14ac:dyDescent="0.3">
      <c r="B9" s="99" t="s">
        <v>38</v>
      </c>
      <c r="C9" s="100">
        <f>'Nabídková cena'!R11</f>
        <v>0</v>
      </c>
      <c r="E9" s="101" t="s">
        <v>16</v>
      </c>
      <c r="F9" s="102"/>
      <c r="G9" s="103"/>
      <c r="H9" s="104">
        <f ca="1">SUM(C9+G24)</f>
        <v>0</v>
      </c>
      <c r="I9" s="105"/>
    </row>
    <row r="10" spans="2:13" ht="15.75" thickBot="1" x14ac:dyDescent="0.3">
      <c r="B10" s="106"/>
      <c r="C10" s="107"/>
    </row>
    <row r="11" spans="2:13" s="114" customFormat="1" ht="30.75" thickBot="1" x14ac:dyDescent="0.3">
      <c r="B11" s="108" t="s">
        <v>17</v>
      </c>
      <c r="C11" s="109" t="s">
        <v>5</v>
      </c>
      <c r="D11" s="110" t="s">
        <v>18</v>
      </c>
      <c r="E11" s="111"/>
      <c r="F11" s="112"/>
      <c r="G11" s="113"/>
    </row>
    <row r="12" spans="2:13" s="114" customFormat="1" ht="27" customHeight="1" thickBot="1" x14ac:dyDescent="0.3">
      <c r="B12" s="115" t="s">
        <v>19</v>
      </c>
      <c r="C12" s="116">
        <f>'Nabídková cena'!G8</f>
        <v>0</v>
      </c>
      <c r="D12" s="117">
        <v>3000</v>
      </c>
      <c r="E12" s="118"/>
      <c r="F12" s="119"/>
      <c r="G12" s="120"/>
    </row>
    <row r="13" spans="2:13" s="114" customFormat="1" ht="40.5" customHeight="1" thickBot="1" x14ac:dyDescent="0.3">
      <c r="B13" s="121" t="s">
        <v>20</v>
      </c>
      <c r="C13" s="109" t="s">
        <v>21</v>
      </c>
      <c r="D13" s="109" t="s">
        <v>22</v>
      </c>
      <c r="E13" s="109" t="s">
        <v>23</v>
      </c>
      <c r="F13" s="109" t="s">
        <v>24</v>
      </c>
      <c r="G13" s="122" t="s">
        <v>25</v>
      </c>
      <c r="I13" s="123" t="s">
        <v>26</v>
      </c>
      <c r="M13" s="124"/>
    </row>
    <row r="14" spans="2:13" s="114" customFormat="1" x14ac:dyDescent="0.25">
      <c r="B14" s="125" t="s">
        <v>27</v>
      </c>
      <c r="C14" s="145"/>
      <c r="D14" s="11"/>
      <c r="E14" s="1"/>
      <c r="F14" s="126">
        <f ca="1">IF(CELL("obsah",$D14)=0,0,ROUNDUP($D$12/$D14*12,0))</f>
        <v>0</v>
      </c>
      <c r="G14" s="127">
        <f ca="1">E14*F14</f>
        <v>0</v>
      </c>
      <c r="I14" s="2"/>
    </row>
    <row r="15" spans="2:13" s="114" customFormat="1" x14ac:dyDescent="0.25">
      <c r="B15" s="128" t="s">
        <v>28</v>
      </c>
      <c r="C15" s="9"/>
      <c r="D15" s="12"/>
      <c r="E15" s="3"/>
      <c r="F15" s="126">
        <f t="shared" ref="F15:F21" ca="1" si="0">IF(CELL("obsah",$D15)=0,0,ROUNDUP($D$12/$D15*12,0))</f>
        <v>0</v>
      </c>
      <c r="G15" s="129">
        <f t="shared" ref="G15:G21" ca="1" si="1">E15*F15</f>
        <v>0</v>
      </c>
      <c r="I15" s="2"/>
    </row>
    <row r="16" spans="2:13" s="114" customFormat="1" x14ac:dyDescent="0.25">
      <c r="B16" s="128" t="s">
        <v>29</v>
      </c>
      <c r="C16" s="9"/>
      <c r="D16" s="12"/>
      <c r="E16" s="3"/>
      <c r="F16" s="126">
        <f t="shared" ca="1" si="0"/>
        <v>0</v>
      </c>
      <c r="G16" s="129">
        <f t="shared" ca="1" si="1"/>
        <v>0</v>
      </c>
      <c r="I16" s="2"/>
    </row>
    <row r="17" spans="2:9" s="114" customFormat="1" x14ac:dyDescent="0.25">
      <c r="B17" s="128" t="s">
        <v>30</v>
      </c>
      <c r="C17" s="9"/>
      <c r="D17" s="12"/>
      <c r="E17" s="3"/>
      <c r="F17" s="126">
        <f t="shared" ca="1" si="0"/>
        <v>0</v>
      </c>
      <c r="G17" s="129">
        <f t="shared" ca="1" si="1"/>
        <v>0</v>
      </c>
      <c r="I17" s="2"/>
    </row>
    <row r="18" spans="2:9" s="114" customFormat="1" x14ac:dyDescent="0.25">
      <c r="B18" s="130" t="s">
        <v>31</v>
      </c>
      <c r="C18" s="9"/>
      <c r="D18" s="13"/>
      <c r="E18" s="4"/>
      <c r="F18" s="126">
        <f t="shared" ca="1" si="0"/>
        <v>0</v>
      </c>
      <c r="G18" s="129">
        <f t="shared" ca="1" si="1"/>
        <v>0</v>
      </c>
      <c r="I18" s="2"/>
    </row>
    <row r="19" spans="2:9" s="114" customFormat="1" x14ac:dyDescent="0.25">
      <c r="B19" s="131" t="s">
        <v>32</v>
      </c>
      <c r="C19" s="10"/>
      <c r="D19" s="14"/>
      <c r="E19" s="6"/>
      <c r="F19" s="126">
        <f t="shared" ca="1" si="0"/>
        <v>0</v>
      </c>
      <c r="G19" s="129">
        <f t="shared" ca="1" si="1"/>
        <v>0</v>
      </c>
      <c r="I19" s="2"/>
    </row>
    <row r="20" spans="2:9" s="114" customFormat="1" x14ac:dyDescent="0.25">
      <c r="B20" s="131" t="s">
        <v>33</v>
      </c>
      <c r="C20" s="5"/>
      <c r="D20" s="14"/>
      <c r="E20" s="6"/>
      <c r="F20" s="126">
        <f t="shared" ca="1" si="0"/>
        <v>0</v>
      </c>
      <c r="G20" s="129">
        <f t="shared" ca="1" si="1"/>
        <v>0</v>
      </c>
      <c r="I20" s="2"/>
    </row>
    <row r="21" spans="2:9" s="114" customFormat="1" ht="15.75" thickBot="1" x14ac:dyDescent="0.3">
      <c r="B21" s="132" t="s">
        <v>33</v>
      </c>
      <c r="C21" s="7"/>
      <c r="D21" s="15"/>
      <c r="E21" s="8"/>
      <c r="F21" s="133">
        <f t="shared" ca="1" si="0"/>
        <v>0</v>
      </c>
      <c r="G21" s="134">
        <f t="shared" ca="1" si="1"/>
        <v>0</v>
      </c>
      <c r="I21" s="2"/>
    </row>
    <row r="22" spans="2:9" s="114" customFormat="1" ht="30" customHeight="1" x14ac:dyDescent="0.25">
      <c r="B22" s="135" t="s">
        <v>34</v>
      </c>
      <c r="C22" s="136"/>
      <c r="D22" s="136"/>
      <c r="E22" s="136"/>
      <c r="F22" s="136"/>
      <c r="G22" s="127">
        <f ca="1">SUM(G14:G21)</f>
        <v>0</v>
      </c>
    </row>
    <row r="23" spans="2:9" s="114" customFormat="1" ht="30" customHeight="1" x14ac:dyDescent="0.25">
      <c r="B23" s="137" t="s">
        <v>35</v>
      </c>
      <c r="G23" s="138">
        <f ca="1">G22*5</f>
        <v>0</v>
      </c>
    </row>
    <row r="24" spans="2:9" s="114" customFormat="1" ht="30" customHeight="1" thickBot="1" x14ac:dyDescent="0.3">
      <c r="B24" s="139" t="s">
        <v>36</v>
      </c>
      <c r="C24" s="140"/>
      <c r="D24" s="141">
        <f>'Nabídková cena'!D8</f>
        <v>1</v>
      </c>
      <c r="E24" s="142"/>
      <c r="F24" s="143"/>
      <c r="G24" s="144">
        <f ca="1">SUM(G23*D24)</f>
        <v>0</v>
      </c>
    </row>
  </sheetData>
  <sheetProtection algorithmName="SHA-512" hashValue="SCdz9Waf/heGQ1oPTy0ooVAbJo1SeYouHWTv+o9Gf1LfA55RbSttHMZsaIvbiNd4+xXCUkvLH5RX+5GJ8S09HA==" saltValue="BcaFWsXdys07AktkhLooJA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2025-06-20T10:09:10Z</cp:lastPrinted>
  <dcterms:created xsi:type="dcterms:W3CDTF">2014-03-05T12:43:32Z</dcterms:created>
  <dcterms:modified xsi:type="dcterms:W3CDTF">2025-07-17T12:03:47Z</dcterms:modified>
</cp:coreProperties>
</file>